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mTrade\2. Simulations\1. Scénarios utilisés\BDF3_US - Harvest time\Page Entreprise - Modèle\"/>
    </mc:Choice>
  </mc:AlternateContent>
  <xr:revisionPtr revIDLastSave="0" documentId="10_ncr:100000_{83835B89-50A9-4E5C-9D74-D9C56AD07BB0}" xr6:coauthVersionLast="31" xr6:coauthVersionMax="31" xr10:uidLastSave="{00000000-0000-0000-0000-000000000000}"/>
  <bookViews>
    <workbookView xWindow="360" yWindow="108" windowWidth="20952" windowHeight="9972" xr2:uid="{00000000-000D-0000-FFFF-FFFF00000000}"/>
  </bookViews>
  <sheets>
    <sheet name="Model" sheetId="1" r:id="rId1"/>
    <sheet name="Figure" sheetId="3" r:id="rId2"/>
  </sheets>
  <calcPr calcId="179017"/>
</workbook>
</file>

<file path=xl/calcChain.xml><?xml version="1.0" encoding="utf-8"?>
<calcChain xmlns="http://schemas.openxmlformats.org/spreadsheetml/2006/main">
  <c r="E27" i="1" l="1"/>
  <c r="E38" i="1" l="1"/>
  <c r="E39" i="1" s="1"/>
  <c r="C7" i="1"/>
  <c r="D7" i="1"/>
  <c r="E7" i="1"/>
  <c r="F7" i="1"/>
  <c r="G7" i="1"/>
  <c r="H7" i="1"/>
  <c r="I7" i="1"/>
  <c r="J7" i="1"/>
  <c r="K7" i="1"/>
  <c r="L7" i="1"/>
  <c r="B7" i="1"/>
  <c r="D44" i="1" l="1"/>
  <c r="E44" i="1"/>
  <c r="F44" i="1"/>
  <c r="G44" i="1"/>
  <c r="H44" i="1"/>
  <c r="I44" i="1"/>
  <c r="J44" i="1"/>
  <c r="K44" i="1"/>
  <c r="L44" i="1"/>
  <c r="C10" i="1"/>
  <c r="C13" i="1" s="1"/>
  <c r="C16" i="1" s="1"/>
  <c r="C45" i="1" s="1"/>
  <c r="D10" i="1"/>
  <c r="D13" i="1" s="1"/>
  <c r="E10" i="1"/>
  <c r="E13" i="1" s="1"/>
  <c r="E16" i="1" s="1"/>
  <c r="E45" i="1" s="1"/>
  <c r="F10" i="1"/>
  <c r="F13" i="1" s="1"/>
  <c r="F16" i="1" s="1"/>
  <c r="F45" i="1" s="1"/>
  <c r="G10" i="1"/>
  <c r="G13" i="1" s="1"/>
  <c r="G16" i="1" s="1"/>
  <c r="G45" i="1" s="1"/>
  <c r="H10" i="1"/>
  <c r="H13" i="1" s="1"/>
  <c r="H16" i="1" s="1"/>
  <c r="H45" i="1" s="1"/>
  <c r="I10" i="1"/>
  <c r="I13" i="1" s="1"/>
  <c r="I16" i="1" s="1"/>
  <c r="I45" i="1" s="1"/>
  <c r="J10" i="1"/>
  <c r="J13" i="1" s="1"/>
  <c r="J16" i="1" s="1"/>
  <c r="J45" i="1" s="1"/>
  <c r="K10" i="1"/>
  <c r="K13" i="1" s="1"/>
  <c r="K16" i="1" s="1"/>
  <c r="K45" i="1" s="1"/>
  <c r="L10" i="1"/>
  <c r="L13" i="1" s="1"/>
  <c r="L16" i="1" s="1"/>
  <c r="L45" i="1" s="1"/>
  <c r="C44" i="1"/>
  <c r="B44" i="1"/>
  <c r="B10" i="1"/>
  <c r="D16" i="1" l="1"/>
  <c r="D45" i="1" s="1"/>
  <c r="B13" i="1"/>
  <c r="B16" i="1" s="1"/>
  <c r="B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Longin</author>
  </authors>
  <commentList>
    <comment ref="B6" authorId="0" shapeId="0" xr:uid="{CC38435E-5666-4D3B-BEFC-334D990BCEBE}">
      <text>
        <r>
          <rPr>
            <b/>
            <sz val="9"/>
            <color indexed="81"/>
            <rFont val="Tahoma"/>
            <charset val="1"/>
          </rPr>
          <t>Longin:</t>
        </r>
        <r>
          <rPr>
            <sz val="9"/>
            <color indexed="81"/>
            <rFont val="Tahoma"/>
            <charset val="1"/>
          </rPr>
          <t xml:space="preserve">
The modeling of the sales includes a fixed part (pluri-annual contracts signed with food-proceesing firms with fixed quantities and fixed prices) and a variable part (rest of the harverst sold on the international market at the market price).</t>
        </r>
      </text>
    </comment>
    <comment ref="B9" authorId="0" shapeId="0" xr:uid="{E020387F-C19F-4964-B328-440AB3925E45}">
      <text>
        <r>
          <rPr>
            <b/>
            <sz val="9"/>
            <color indexed="81"/>
            <rFont val="Tahoma"/>
            <charset val="1"/>
          </rPr>
          <t>Longin:</t>
        </r>
        <r>
          <rPr>
            <sz val="9"/>
            <color indexed="81"/>
            <rFont val="Tahoma"/>
            <charset val="1"/>
          </rPr>
          <t xml:space="preserve">
The yealy net profit and loss is obtaiend as the difference between sales and expenses. It is net of corporate tax.</t>
        </r>
      </text>
    </comment>
  </commentList>
</comments>
</file>

<file path=xl/sharedStrings.xml><?xml version="1.0" encoding="utf-8"?>
<sst xmlns="http://schemas.openxmlformats.org/spreadsheetml/2006/main" count="27" uniqueCount="26">
  <si>
    <t>PER</t>
  </si>
  <si>
    <t>Impact of the quantity of wheat harvested by Blé de France on its finacial statments</t>
  </si>
  <si>
    <t>Sales (in M€)</t>
  </si>
  <si>
    <t xml:space="preserve">BDF stock price (in €) </t>
  </si>
  <si>
    <t>Details of the model</t>
  </si>
  <si>
    <t>Pluri-annual contracts</t>
  </si>
  <si>
    <t xml:space="preserve">   Fixed quantity</t>
  </si>
  <si>
    <t xml:space="preserve">   Fixed price</t>
  </si>
  <si>
    <t>Quantity of wheat harvested (in millions tonnes)</t>
  </si>
  <si>
    <t xml:space="preserve"> (in millions tonnes)</t>
  </si>
  <si>
    <t>Expenses</t>
  </si>
  <si>
    <t xml:space="preserve"> (in M€ / do not forget to multiply by €1,000,000 to calculate P&amp;L)</t>
  </si>
  <si>
    <t xml:space="preserve"> (assumed to be constant)</t>
  </si>
  <si>
    <t>Number of shares</t>
  </si>
  <si>
    <t>Corporate tax rate</t>
  </si>
  <si>
    <t>Long-term parameters</t>
  </si>
  <si>
    <t xml:space="preserve">   Price of wheat on the international market</t>
  </si>
  <si>
    <t xml:space="preserve">   Quantity of wheat harvested by Blé de France</t>
  </si>
  <si>
    <t>Yearly net P&amp;L (in M€)</t>
  </si>
  <si>
    <t>Long-term earnings per share</t>
  </si>
  <si>
    <t>Earnings per share (in €)</t>
  </si>
  <si>
    <t>Data for the figure</t>
  </si>
  <si>
    <t xml:space="preserve">Quantity of wheat harvested </t>
  </si>
  <si>
    <t>BDF stock price estimate</t>
  </si>
  <si>
    <t>Estimation BDF stock price (based on PER)</t>
  </si>
  <si>
    <t xml:space="preserve"> (to be taken into account to compute earnings per share)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</si>
</sst>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#,##0.00\ &quot;€&quot;"/>
    <numFmt numFmtId="166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1" fillId="3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166" fontId="4" fillId="0" borderId="0" xfId="0" applyNumberFormat="1" applyFont="1"/>
    <xf numFmtId="3" fontId="4" fillId="0" borderId="0" xfId="0" applyNumberFormat="1" applyFont="1"/>
    <xf numFmtId="0" fontId="5" fillId="0" borderId="0" xfId="0" applyFont="1"/>
    <xf numFmtId="0" fontId="4" fillId="2" borderId="0" xfId="0" applyFont="1" applyFill="1"/>
    <xf numFmtId="165" fontId="4" fillId="2" borderId="0" xfId="0" applyNumberFormat="1" applyFont="1" applyFill="1"/>
    <xf numFmtId="0" fontId="0" fillId="0" borderId="0" xfId="0" applyFont="1"/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6" fontId="4" fillId="3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3" fontId="4" fillId="6" borderId="1" xfId="0" applyNumberFormat="1" applyFont="1" applyFill="1" applyBorder="1" applyAlignment="1">
      <alignment horizontal="center"/>
    </xf>
    <xf numFmtId="3" fontId="4" fillId="7" borderId="1" xfId="0" applyNumberFormat="1" applyFont="1" applyFill="1" applyBorder="1" applyAlignment="1">
      <alignment horizontal="center"/>
    </xf>
    <xf numFmtId="3" fontId="4" fillId="12" borderId="1" xfId="0" applyNumberFormat="1" applyFont="1" applyFill="1" applyBorder="1" applyAlignment="1">
      <alignment horizontal="center"/>
    </xf>
    <xf numFmtId="0" fontId="0" fillId="3" borderId="0" xfId="0" applyFont="1" applyFill="1"/>
    <xf numFmtId="0" fontId="4" fillId="3" borderId="0" xfId="0" applyFont="1" applyFill="1"/>
    <xf numFmtId="164" fontId="4" fillId="3" borderId="0" xfId="0" applyNumberFormat="1" applyFont="1" applyFill="1"/>
    <xf numFmtId="0" fontId="0" fillId="12" borderId="0" xfId="0" applyFont="1" applyFill="1"/>
    <xf numFmtId="0" fontId="4" fillId="12" borderId="0" xfId="0" applyFont="1" applyFill="1"/>
    <xf numFmtId="3" fontId="4" fillId="12" borderId="0" xfId="0" applyNumberFormat="1" applyFont="1" applyFill="1"/>
    <xf numFmtId="0" fontId="0" fillId="6" borderId="0" xfId="0" applyFont="1" applyFill="1"/>
    <xf numFmtId="0" fontId="4" fillId="6" borderId="0" xfId="0" applyFont="1" applyFill="1"/>
    <xf numFmtId="0" fontId="0" fillId="7" borderId="0" xfId="0" applyFont="1" applyFill="1"/>
    <xf numFmtId="0" fontId="4" fillId="7" borderId="0" xfId="0" applyFont="1" applyFill="1"/>
    <xf numFmtId="10" fontId="4" fillId="7" borderId="0" xfId="1" applyNumberFormat="1" applyFont="1" applyFill="1"/>
    <xf numFmtId="0" fontId="4" fillId="5" borderId="0" xfId="0" applyFont="1" applyFill="1"/>
    <xf numFmtId="0" fontId="0" fillId="5" borderId="0" xfId="0" applyFont="1" applyFill="1"/>
    <xf numFmtId="0" fontId="0" fillId="14" borderId="0" xfId="0" applyFont="1" applyFill="1"/>
    <xf numFmtId="0" fontId="4" fillId="14" borderId="0" xfId="0" applyFont="1" applyFill="1"/>
    <xf numFmtId="3" fontId="4" fillId="5" borderId="0" xfId="0" applyNumberFormat="1" applyFont="1" applyFill="1"/>
    <xf numFmtId="164" fontId="4" fillId="14" borderId="0" xfId="0" applyNumberFormat="1" applyFont="1" applyFill="1"/>
    <xf numFmtId="0" fontId="1" fillId="8" borderId="0" xfId="0" applyFont="1" applyFill="1"/>
    <xf numFmtId="0" fontId="4" fillId="8" borderId="0" xfId="0" applyFont="1" applyFill="1"/>
    <xf numFmtId="0" fontId="0" fillId="2" borderId="0" xfId="0" applyFont="1" applyFill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Estimation of the BDF stock price</a:t>
            </a:r>
          </a:p>
          <a:p>
            <a:pPr>
              <a:defRPr/>
            </a:pPr>
            <a:r>
              <a:rPr lang="en-US"/>
              <a:t>as a function of the quantity of wheat harvested</a:t>
            </a:r>
          </a:p>
        </c:rich>
      </c:tx>
      <c:layout>
        <c:manualLayout>
          <c:xMode val="edge"/>
          <c:yMode val="edge"/>
          <c:x val="0.22793968851826593"/>
          <c:y val="2.512562814070351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54753299784377"/>
          <c:y val="0.1684025998624806"/>
          <c:w val="0.84128958535694853"/>
          <c:h val="0.6782401861945289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Model!$A$45</c:f>
              <c:strCache>
                <c:ptCount val="1"/>
                <c:pt idx="0">
                  <c:v>BDF stock price estimate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ymbol val="diamond"/>
            <c:size val="15"/>
            <c:spPr>
              <a:solidFill>
                <a:schemeClr val="tx1"/>
              </a:solidFill>
            </c:spPr>
          </c:marker>
          <c:xVal>
            <c:numRef>
              <c:f>Model!$B$44:$L$44</c:f>
              <c:numCache>
                <c:formatCode>0.0</c:formatCode>
                <c:ptCount val="11"/>
                <c:pt idx="0">
                  <c:v>7</c:v>
                </c:pt>
                <c:pt idx="1">
                  <c:v>7.2</c:v>
                </c:pt>
                <c:pt idx="2">
                  <c:v>7.4</c:v>
                </c:pt>
                <c:pt idx="3">
                  <c:v>7.6</c:v>
                </c:pt>
                <c:pt idx="4">
                  <c:v>7.8</c:v>
                </c:pt>
                <c:pt idx="5">
                  <c:v>8</c:v>
                </c:pt>
                <c:pt idx="6">
                  <c:v>8.1999999999999993</c:v>
                </c:pt>
                <c:pt idx="7">
                  <c:v>8.4</c:v>
                </c:pt>
                <c:pt idx="8">
                  <c:v>8.6</c:v>
                </c:pt>
                <c:pt idx="9">
                  <c:v>8.8000000000000007</c:v>
                </c:pt>
                <c:pt idx="10">
                  <c:v>9</c:v>
                </c:pt>
              </c:numCache>
            </c:numRef>
          </c:xVal>
          <c:yVal>
            <c:numRef>
              <c:f>Model!$B$45:$L$45</c:f>
              <c:numCache>
                <c:formatCode>#,##0</c:formatCode>
                <c:ptCount val="11"/>
                <c:pt idx="0">
                  <c:v>128</c:v>
                </c:pt>
                <c:pt idx="1">
                  <c:v>132</c:v>
                </c:pt>
                <c:pt idx="2">
                  <c:v>136</c:v>
                </c:pt>
                <c:pt idx="3">
                  <c:v>140</c:v>
                </c:pt>
                <c:pt idx="4">
                  <c:v>144</c:v>
                </c:pt>
                <c:pt idx="5">
                  <c:v>148</c:v>
                </c:pt>
                <c:pt idx="6">
                  <c:v>152</c:v>
                </c:pt>
                <c:pt idx="7">
                  <c:v>156</c:v>
                </c:pt>
                <c:pt idx="8">
                  <c:v>160</c:v>
                </c:pt>
                <c:pt idx="9">
                  <c:v>164</c:v>
                </c:pt>
                <c:pt idx="10">
                  <c:v>168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10-4D3F-9579-471E88464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16096"/>
        <c:axId val="48968832"/>
      </c:scatterChart>
      <c:valAx>
        <c:axId val="48516096"/>
        <c:scaling>
          <c:orientation val="minMax"/>
          <c:max val="9"/>
          <c:min val="7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Quantity of wheat harvested (in Mt)</a:t>
                </a:r>
              </a:p>
            </c:rich>
          </c:tx>
          <c:layout>
            <c:manualLayout>
              <c:xMode val="edge"/>
              <c:yMode val="edge"/>
              <c:x val="0.36901494289099696"/>
              <c:y val="0.93016872419841989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48968832"/>
        <c:crosses val="autoZero"/>
        <c:crossBetween val="midCat"/>
        <c:majorUnit val="0.2"/>
      </c:valAx>
      <c:valAx>
        <c:axId val="48968832"/>
        <c:scaling>
          <c:orientation val="minMax"/>
          <c:max val="200"/>
          <c:min val="10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fr-FR" sz="1600"/>
                  <a:t>BDF stock price (in €)</a:t>
                </a:r>
              </a:p>
            </c:rich>
          </c:tx>
          <c:layout>
            <c:manualLayout>
              <c:xMode val="edge"/>
              <c:yMode val="edge"/>
              <c:x val="2.4664854885265323E-2"/>
              <c:y val="0.3411984462997401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48516096"/>
        <c:crosses val="autoZero"/>
        <c:crossBetween val="midCat"/>
        <c:majorUnit val="10"/>
      </c:valAx>
    </c:plotArea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516862B-BDB6-4976-AFB4-777D170540D0}">
  <sheetPr/>
  <sheetViews>
    <sheetView zoomScale="12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304" cy="606552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BC996DE-9840-4903-8476-22845CC711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0.55533</cdr:x>
      <cdr:y>0.48006</cdr:y>
    </cdr:from>
    <cdr:to>
      <cdr:x>0.55533</cdr:x>
      <cdr:y>0.85904</cdr:y>
    </cdr:to>
    <cdr:sp macro="" textlink="">
      <cdr:nvSpPr>
        <cdr:cNvPr id="3" name="Straight Connector 2"/>
        <cdr:cNvSpPr/>
      </cdr:nvSpPr>
      <cdr:spPr>
        <a:xfrm xmlns:a="http://schemas.openxmlformats.org/drawingml/2006/main" flipV="1">
          <a:off x="5159157" y="2911813"/>
          <a:ext cx="0" cy="2298711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0.12992</cdr:x>
      <cdr:y>0.5207</cdr:y>
    </cdr:from>
    <cdr:to>
      <cdr:x>0.58385</cdr:x>
      <cdr:y>0.52362</cdr:y>
    </cdr:to>
    <cdr:sp macro="" textlink="">
      <cdr:nvSpPr>
        <cdr:cNvPr id="4" name="Straight Connector 3"/>
        <cdr:cNvSpPr/>
      </cdr:nvSpPr>
      <cdr:spPr>
        <a:xfrm xmlns:a="http://schemas.openxmlformats.org/drawingml/2006/main" flipV="1">
          <a:off x="1207008" y="3158316"/>
          <a:ext cx="4217128" cy="1770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5"/>
  <sheetViews>
    <sheetView tabSelected="1" workbookViewId="0">
      <selection activeCell="B7" sqref="B7"/>
    </sheetView>
  </sheetViews>
  <sheetFormatPr baseColWidth="10" defaultColWidth="8.88671875" defaultRowHeight="14.4" x14ac:dyDescent="0.3"/>
  <cols>
    <col min="1" max="1" width="8.88671875" style="3"/>
    <col min="2" max="12" width="13" style="3" customWidth="1"/>
    <col min="13" max="17" width="8.88671875" style="3"/>
    <col min="18" max="18" width="21.44140625" style="3" customWidth="1"/>
    <col min="19" max="36" width="8.5546875" style="3" customWidth="1"/>
    <col min="37" max="16384" width="8.88671875" style="3"/>
  </cols>
  <sheetData>
    <row r="1" spans="1:33" ht="18" x14ac:dyDescent="0.35">
      <c r="A1" s="1" t="s">
        <v>1</v>
      </c>
    </row>
    <row r="3" spans="1:33" x14ac:dyDescent="0.3">
      <c r="B3" s="11" t="s">
        <v>8</v>
      </c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33" x14ac:dyDescent="0.3">
      <c r="B4" s="13">
        <v>7</v>
      </c>
      <c r="C4" s="13">
        <v>7.2</v>
      </c>
      <c r="D4" s="13">
        <v>7.4</v>
      </c>
      <c r="E4" s="13">
        <v>7.6</v>
      </c>
      <c r="F4" s="13">
        <v>7.8</v>
      </c>
      <c r="G4" s="13">
        <v>8</v>
      </c>
      <c r="H4" s="13">
        <v>8.1999999999999993</v>
      </c>
      <c r="I4" s="13">
        <v>8.4</v>
      </c>
      <c r="J4" s="13">
        <v>8.6</v>
      </c>
      <c r="K4" s="13">
        <v>8.8000000000000007</v>
      </c>
      <c r="L4" s="13">
        <v>9</v>
      </c>
    </row>
    <row r="5" spans="1:33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33" x14ac:dyDescent="0.3">
      <c r="B6" s="20" t="s">
        <v>2</v>
      </c>
      <c r="C6" s="21"/>
      <c r="D6" s="21"/>
      <c r="E6" s="21"/>
      <c r="F6" s="21"/>
      <c r="G6" s="21"/>
      <c r="H6" s="21"/>
      <c r="I6" s="21"/>
      <c r="J6" s="21"/>
      <c r="K6" s="21"/>
      <c r="L6" s="21"/>
      <c r="AD6" s="6"/>
      <c r="AE6" s="6"/>
      <c r="AF6" s="6"/>
      <c r="AG6" s="6"/>
    </row>
    <row r="7" spans="1:33" x14ac:dyDescent="0.3">
      <c r="B7" s="25">
        <f t="shared" ref="B7:L7" si="0">$E$22*$E$23+(B4-$E$22)*$E$34</f>
        <v>1860</v>
      </c>
      <c r="C7" s="25">
        <f t="shared" si="0"/>
        <v>1920</v>
      </c>
      <c r="D7" s="25">
        <f t="shared" si="0"/>
        <v>1980</v>
      </c>
      <c r="E7" s="25">
        <f t="shared" si="0"/>
        <v>2040</v>
      </c>
      <c r="F7" s="25">
        <f t="shared" si="0"/>
        <v>2100</v>
      </c>
      <c r="G7" s="25">
        <f t="shared" si="0"/>
        <v>2160</v>
      </c>
      <c r="H7" s="25">
        <f t="shared" si="0"/>
        <v>2220</v>
      </c>
      <c r="I7" s="25">
        <f t="shared" si="0"/>
        <v>2280</v>
      </c>
      <c r="J7" s="25">
        <f t="shared" si="0"/>
        <v>2340</v>
      </c>
      <c r="K7" s="25">
        <f t="shared" si="0"/>
        <v>2400</v>
      </c>
      <c r="L7" s="25">
        <f t="shared" si="0"/>
        <v>2460</v>
      </c>
      <c r="N7" s="10"/>
    </row>
    <row r="8" spans="1:33" x14ac:dyDescent="0.3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33" x14ac:dyDescent="0.3">
      <c r="B9" s="18" t="s">
        <v>18</v>
      </c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33" x14ac:dyDescent="0.3">
      <c r="B10" s="24">
        <f>(B7-$E$25)*(1-$E$27)</f>
        <v>-53.333333333333343</v>
      </c>
      <c r="C10" s="24">
        <f>(C7-$E$25)*(1-$E$27)</f>
        <v>-13.333333333333336</v>
      </c>
      <c r="D10" s="24">
        <f>(D7-$E$25)*(1-$E$27)</f>
        <v>26.666666666666671</v>
      </c>
      <c r="E10" s="24">
        <f>(E7-$E$25)*(1-$E$27)</f>
        <v>66.666666666666671</v>
      </c>
      <c r="F10" s="24">
        <f>(F7-$E$25)*(1-$E$27)</f>
        <v>106.66666666666669</v>
      </c>
      <c r="G10" s="24">
        <f>(G7-$E$25)*(1-$E$27)</f>
        <v>146.66666666666669</v>
      </c>
      <c r="H10" s="24">
        <f>(H7-$E$25)*(1-$E$27)</f>
        <v>186.66666666666669</v>
      </c>
      <c r="I10" s="24">
        <f>(I7-$E$25)*(1-$E$27)</f>
        <v>226.66666666666669</v>
      </c>
      <c r="J10" s="24">
        <f>(J7-$E$25)*(1-$E$27)</f>
        <v>266.66666666666669</v>
      </c>
      <c r="K10" s="24">
        <f>(K7-$E$25)*(1-$E$27)</f>
        <v>306.66666666666669</v>
      </c>
      <c r="L10" s="24">
        <f>(L7-$E$25)*(1-$E$27)</f>
        <v>346.66666666666669</v>
      </c>
      <c r="N10" s="10"/>
    </row>
    <row r="11" spans="1:33" x14ac:dyDescent="0.3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33" x14ac:dyDescent="0.3">
      <c r="B12" s="16" t="s">
        <v>20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33" x14ac:dyDescent="0.3">
      <c r="B13" s="23">
        <f t="shared" ref="B13:L13" si="1">B10*1000000/$E$31</f>
        <v>-5.3333333333333339</v>
      </c>
      <c r="C13" s="23">
        <f t="shared" si="1"/>
        <v>-1.3333333333333335</v>
      </c>
      <c r="D13" s="23">
        <f t="shared" si="1"/>
        <v>2.666666666666667</v>
      </c>
      <c r="E13" s="23">
        <f t="shared" si="1"/>
        <v>6.666666666666667</v>
      </c>
      <c r="F13" s="23">
        <f t="shared" si="1"/>
        <v>10.666666666666668</v>
      </c>
      <c r="G13" s="23">
        <f t="shared" si="1"/>
        <v>14.666666666666668</v>
      </c>
      <c r="H13" s="23">
        <f t="shared" si="1"/>
        <v>18.666666666666668</v>
      </c>
      <c r="I13" s="23">
        <f t="shared" si="1"/>
        <v>22.666666666666668</v>
      </c>
      <c r="J13" s="23">
        <f t="shared" si="1"/>
        <v>26.666666666666668</v>
      </c>
      <c r="K13" s="23">
        <f t="shared" si="1"/>
        <v>30.666666666666668</v>
      </c>
      <c r="L13" s="23">
        <f t="shared" si="1"/>
        <v>34.666666666666671</v>
      </c>
    </row>
    <row r="14" spans="1:33" x14ac:dyDescent="0.3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33" x14ac:dyDescent="0.3">
      <c r="B15" s="14" t="s">
        <v>3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33" x14ac:dyDescent="0.3">
      <c r="B16" s="22">
        <f>B13+($E$22*$E$23+($E$35-$E$22)*$E$34-$E$25)*(1-$E$27)*1000000/$E$31*$E$29/1.1</f>
        <v>128</v>
      </c>
      <c r="C16" s="22">
        <f>C13+($E$22*$E$23+($E$35-$E$22)*$E$34-$E$25)*(1-$E$27)*1000000/$E$31*$E$29/1.1</f>
        <v>132</v>
      </c>
      <c r="D16" s="22">
        <f>D13+($E$22*$E$23+($E$35-$E$22)*$E$34-$E$25)*(1-$E$27)*1000000/$E$31*$E$29/1.1</f>
        <v>136</v>
      </c>
      <c r="E16" s="22">
        <f>E13+($E$22*$E$23+($E$35-$E$22)*$E$34-$E$25)*(1-$E$27)*1000000/$E$31*$E$29/1.1</f>
        <v>140</v>
      </c>
      <c r="F16" s="22">
        <f>F13+($E$22*$E$23+($E$35-$E$22)*$E$34-$E$25)*(1-$E$27)*1000000/$E$31*$E$29/1.1</f>
        <v>144</v>
      </c>
      <c r="G16" s="22">
        <f>G13+($E$22*$E$23+($E$35-$E$22)*$E$34-$E$25)*(1-$E$27)*1000000/$E$31*$E$29/1.1</f>
        <v>148</v>
      </c>
      <c r="H16" s="22">
        <f>H13+($E$22*$E$23+($E$35-$E$22)*$E$34-$E$25)*(1-$E$27)*1000000/$E$31*$E$29/1.1</f>
        <v>152</v>
      </c>
      <c r="I16" s="22">
        <f>I13+($E$22*$E$23+($E$35-$E$22)*$E$34-$E$25)*(1-$E$27)*1000000/$E$31*$E$29/1.1</f>
        <v>156</v>
      </c>
      <c r="J16" s="22">
        <f>J13+($E$22*$E$23+($E$35-$E$22)*$E$34-$E$25)*(1-$E$27)*1000000/$E$31*$E$29/1.1</f>
        <v>160</v>
      </c>
      <c r="K16" s="22">
        <f>K13+($E$22*$E$23+($E$35-$E$22)*$E$34-$E$25)*(1-$E$27)*1000000/$E$31*$E$29/1.1</f>
        <v>164</v>
      </c>
      <c r="L16" s="22">
        <f>L13+($E$22*$E$23+($E$35-$E$22)*$E$34-$E$25)*(1-$E$27)*1000000/$E$31*$E$29/1.1</f>
        <v>168</v>
      </c>
    </row>
    <row r="19" spans="1:12" ht="18" x14ac:dyDescent="0.35">
      <c r="A19" s="1" t="s">
        <v>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1" spans="1:12" x14ac:dyDescent="0.3">
      <c r="B21" s="2" t="s">
        <v>5</v>
      </c>
      <c r="C21" s="26"/>
      <c r="D21" s="27"/>
      <c r="E21" s="27"/>
      <c r="F21" s="27"/>
      <c r="G21" s="27"/>
      <c r="H21" s="27"/>
      <c r="I21" s="27"/>
      <c r="J21" s="27"/>
      <c r="K21" s="27"/>
      <c r="L21" s="27"/>
    </row>
    <row r="22" spans="1:12" x14ac:dyDescent="0.3">
      <c r="B22" s="26" t="s">
        <v>6</v>
      </c>
      <c r="C22" s="27"/>
      <c r="D22" s="27"/>
      <c r="E22" s="27">
        <v>6</v>
      </c>
      <c r="F22" s="26" t="s">
        <v>9</v>
      </c>
      <c r="G22" s="27"/>
      <c r="H22" s="27"/>
      <c r="I22" s="27"/>
      <c r="J22" s="27"/>
      <c r="K22" s="27"/>
      <c r="L22" s="27"/>
    </row>
    <row r="23" spans="1:12" x14ac:dyDescent="0.3">
      <c r="B23" s="26" t="s">
        <v>7</v>
      </c>
      <c r="C23" s="27"/>
      <c r="D23" s="27"/>
      <c r="E23" s="28">
        <v>260</v>
      </c>
      <c r="F23" s="27"/>
      <c r="G23" s="27"/>
      <c r="H23" s="27"/>
      <c r="I23" s="27"/>
      <c r="J23" s="27"/>
      <c r="K23" s="27"/>
      <c r="L23" s="27"/>
    </row>
    <row r="25" spans="1:12" x14ac:dyDescent="0.3">
      <c r="B25" s="29" t="s">
        <v>10</v>
      </c>
      <c r="C25" s="30"/>
      <c r="D25" s="30"/>
      <c r="E25" s="31">
        <v>1940</v>
      </c>
      <c r="F25" s="29" t="s">
        <v>11</v>
      </c>
      <c r="G25" s="30"/>
      <c r="H25" s="30"/>
      <c r="I25" s="30"/>
      <c r="J25" s="30"/>
      <c r="K25" s="30"/>
      <c r="L25" s="30"/>
    </row>
    <row r="27" spans="1:12" x14ac:dyDescent="0.3">
      <c r="B27" s="34" t="s">
        <v>14</v>
      </c>
      <c r="C27" s="35"/>
      <c r="D27" s="35"/>
      <c r="E27" s="36">
        <f>1/3</f>
        <v>0.33333333333333331</v>
      </c>
      <c r="F27" s="35"/>
      <c r="G27" s="35"/>
      <c r="H27" s="35"/>
      <c r="I27" s="35"/>
      <c r="J27" s="35"/>
      <c r="K27" s="35"/>
      <c r="L27" s="35"/>
    </row>
    <row r="29" spans="1:12" x14ac:dyDescent="0.3">
      <c r="B29" s="33" t="s">
        <v>0</v>
      </c>
      <c r="C29" s="33"/>
      <c r="D29" s="33"/>
      <c r="E29" s="33">
        <v>10</v>
      </c>
      <c r="F29" s="32" t="s">
        <v>12</v>
      </c>
      <c r="G29" s="33"/>
      <c r="H29" s="33"/>
      <c r="I29" s="33"/>
      <c r="J29" s="33"/>
      <c r="K29" s="33"/>
      <c r="L29" s="33"/>
    </row>
    <row r="31" spans="1:12" x14ac:dyDescent="0.3">
      <c r="B31" s="38" t="s">
        <v>13</v>
      </c>
      <c r="C31" s="37"/>
      <c r="D31" s="37"/>
      <c r="E31" s="41">
        <v>10000000</v>
      </c>
      <c r="F31" s="38" t="s">
        <v>25</v>
      </c>
      <c r="G31" s="37"/>
      <c r="H31" s="37"/>
      <c r="I31" s="37"/>
      <c r="J31" s="37"/>
      <c r="K31" s="37"/>
      <c r="L31" s="37"/>
    </row>
    <row r="33" spans="1:12" x14ac:dyDescent="0.3">
      <c r="B33" s="43" t="s">
        <v>15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</row>
    <row r="34" spans="1:12" x14ac:dyDescent="0.3">
      <c r="B34" s="39" t="s">
        <v>16</v>
      </c>
      <c r="C34" s="40"/>
      <c r="D34" s="40"/>
      <c r="E34" s="42">
        <v>300</v>
      </c>
      <c r="F34" s="40"/>
      <c r="G34" s="40"/>
      <c r="H34" s="40"/>
      <c r="I34" s="40"/>
      <c r="J34" s="40"/>
      <c r="K34" s="40"/>
      <c r="L34" s="40"/>
    </row>
    <row r="35" spans="1:12" x14ac:dyDescent="0.3">
      <c r="B35" s="39" t="s">
        <v>17</v>
      </c>
      <c r="C35" s="40"/>
      <c r="D35" s="40"/>
      <c r="E35" s="40">
        <v>8</v>
      </c>
      <c r="F35" s="39" t="s">
        <v>9</v>
      </c>
      <c r="G35" s="40"/>
      <c r="H35" s="40"/>
      <c r="I35" s="40"/>
      <c r="J35" s="40"/>
      <c r="K35" s="40"/>
      <c r="L35" s="40"/>
    </row>
    <row r="38" spans="1:12" x14ac:dyDescent="0.3">
      <c r="B38" s="45" t="s">
        <v>19</v>
      </c>
      <c r="C38" s="8"/>
      <c r="D38" s="8"/>
      <c r="E38" s="9">
        <f>(E22*E23+(E35-E22)*E34-E25)*(1-E27)*1000000/E31</f>
        <v>14.666666666666668</v>
      </c>
    </row>
    <row r="39" spans="1:12" x14ac:dyDescent="0.3">
      <c r="B39" s="45" t="s">
        <v>24</v>
      </c>
      <c r="C39" s="8"/>
      <c r="D39" s="8"/>
      <c r="E39" s="9">
        <f>E38*E29</f>
        <v>146.66666666666669</v>
      </c>
    </row>
    <row r="42" spans="1:12" ht="18" x14ac:dyDescent="0.35">
      <c r="A42" s="1" t="s">
        <v>21</v>
      </c>
    </row>
    <row r="44" spans="1:12" x14ac:dyDescent="0.3">
      <c r="A44" s="10" t="s">
        <v>22</v>
      </c>
      <c r="B44" s="5">
        <f>B4</f>
        <v>7</v>
      </c>
      <c r="C44" s="5">
        <f>C4</f>
        <v>7.2</v>
      </c>
      <c r="D44" s="5">
        <f>D4</f>
        <v>7.4</v>
      </c>
      <c r="E44" s="5">
        <f>E4</f>
        <v>7.6</v>
      </c>
      <c r="F44" s="5">
        <f>F4</f>
        <v>7.8</v>
      </c>
      <c r="G44" s="5">
        <f>G4</f>
        <v>8</v>
      </c>
      <c r="H44" s="5">
        <f>H4</f>
        <v>8.1999999999999993</v>
      </c>
      <c r="I44" s="5">
        <f>I4</f>
        <v>8.4</v>
      </c>
      <c r="J44" s="5">
        <f>J4</f>
        <v>8.6</v>
      </c>
      <c r="K44" s="5">
        <f>K4</f>
        <v>8.8000000000000007</v>
      </c>
      <c r="L44" s="5">
        <f>L4</f>
        <v>9</v>
      </c>
    </row>
    <row r="45" spans="1:12" x14ac:dyDescent="0.3">
      <c r="A45" s="10" t="s">
        <v>23</v>
      </c>
      <c r="B45" s="6">
        <f>B16</f>
        <v>128</v>
      </c>
      <c r="C45" s="6">
        <f>C16</f>
        <v>132</v>
      </c>
      <c r="D45" s="6">
        <f>D16</f>
        <v>136</v>
      </c>
      <c r="E45" s="6">
        <f>E16</f>
        <v>140</v>
      </c>
      <c r="F45" s="6">
        <f>F16</f>
        <v>144</v>
      </c>
      <c r="G45" s="6">
        <f>G16</f>
        <v>148</v>
      </c>
      <c r="H45" s="6">
        <f>H16</f>
        <v>152</v>
      </c>
      <c r="I45" s="6">
        <f>I16</f>
        <v>156</v>
      </c>
      <c r="J45" s="6">
        <f>J16</f>
        <v>160</v>
      </c>
      <c r="K45" s="6">
        <f>K16</f>
        <v>164</v>
      </c>
      <c r="L45" s="6">
        <f>L16</f>
        <v>168</v>
      </c>
    </row>
  </sheetData>
  <mergeCells count="5">
    <mergeCell ref="B3:L3"/>
    <mergeCell ref="B6:L6"/>
    <mergeCell ref="B9:L9"/>
    <mergeCell ref="B15:L15"/>
    <mergeCell ref="B12:L1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Model</vt:lpstr>
      <vt:lpstr>Figure</vt:lpstr>
    </vt:vector>
  </TitlesOfParts>
  <Company>Groupe ESSEC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Essec</dc:creator>
  <cp:lastModifiedBy>Longin</cp:lastModifiedBy>
  <dcterms:created xsi:type="dcterms:W3CDTF">2012-07-23T13:40:56Z</dcterms:created>
  <dcterms:modified xsi:type="dcterms:W3CDTF">2018-10-29T15:51:48Z</dcterms:modified>
</cp:coreProperties>
</file>